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275" windowHeight="12945" activeTab="0"/>
  </bookViews>
  <sheets>
    <sheet name="Sheet1" sheetId="1" r:id="rId1"/>
    <sheet name="Sheet2" sheetId="2" r:id="rId2"/>
    <sheet name="Sheet3" sheetId="3" r:id="rId3"/>
  </sheets>
  <definedNames>
    <definedName name="dt">'Sheet1'!$B$5</definedName>
    <definedName name="g">'Sheet1'!$B$6</definedName>
    <definedName name="ns">'Sheet1'!$B$7</definedName>
    <definedName name="ve">'Sheet1'!$B$8</definedName>
    <definedName name="z">'Sheet1'!$B$4</definedName>
  </definedNames>
  <calcPr fullCalcOnLoad="1"/>
</workbook>
</file>

<file path=xl/sharedStrings.xml><?xml version="1.0" encoding="utf-8"?>
<sst xmlns="http://schemas.openxmlformats.org/spreadsheetml/2006/main" count="26" uniqueCount="26">
  <si>
    <t>n</t>
  </si>
  <si>
    <t>p</t>
  </si>
  <si>
    <t>a</t>
  </si>
  <si>
    <t>b</t>
  </si>
  <si>
    <t>c</t>
  </si>
  <si>
    <t>z</t>
  </si>
  <si>
    <t>dt</t>
  </si>
  <si>
    <t>g</t>
  </si>
  <si>
    <t>t</t>
  </si>
  <si>
    <t>a_ni</t>
  </si>
  <si>
    <t>a_ni+1</t>
  </si>
  <si>
    <t>a_ni-1</t>
  </si>
  <si>
    <t>p_n</t>
  </si>
  <si>
    <t>A</t>
  </si>
  <si>
    <t>L</t>
  </si>
  <si>
    <t>U</t>
  </si>
  <si>
    <t>l_ni</t>
  </si>
  <si>
    <t>l_ni+1</t>
  </si>
  <si>
    <t>u_ni</t>
  </si>
  <si>
    <t>u_ni+1</t>
  </si>
  <si>
    <t>Z</t>
  </si>
  <si>
    <t>z_i</t>
  </si>
  <si>
    <t>ns</t>
  </si>
  <si>
    <t>ve</t>
  </si>
  <si>
    <t>X</t>
  </si>
  <si>
    <t>x_i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</si>
</sst>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_n#"/>
    <numFmt numFmtId="177" formatCode="\a_n&quot;#&quot;"/>
    <numFmt numFmtId="178" formatCode="\a_#"/>
    <numFmt numFmtId="179" formatCode="&quot;a_n&quot;#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Sheet1!$C$13:$C$52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-50</c:v>
                </c:pt>
                <c:pt idx="22">
                  <c:v>-50</c:v>
                </c:pt>
                <c:pt idx="23">
                  <c:v>-50</c:v>
                </c:pt>
                <c:pt idx="24">
                  <c:v>-50</c:v>
                </c:pt>
                <c:pt idx="25">
                  <c:v>-50</c:v>
                </c:pt>
                <c:pt idx="26">
                  <c:v>-50</c:v>
                </c:pt>
                <c:pt idx="27">
                  <c:v>-50</c:v>
                </c:pt>
                <c:pt idx="28">
                  <c:v>-50</c:v>
                </c:pt>
                <c:pt idx="29">
                  <c:v>-50</c:v>
                </c:pt>
                <c:pt idx="30">
                  <c:v>-50</c:v>
                </c:pt>
                <c:pt idx="31">
                  <c:v>-50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Sheet1!$U$12</c:f>
              <c:strCache>
                <c:ptCount val="1"/>
                <c:pt idx="0">
                  <c:v>x_i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Sheet1!$U$13:$U$52</c:f>
              <c:numCache>
                <c:ptCount val="40"/>
                <c:pt idx="0">
                  <c:v>0.8809687323185084</c:v>
                </c:pt>
                <c:pt idx="1">
                  <c:v>1.0248602919305314</c:v>
                </c:pt>
                <c:pt idx="2">
                  <c:v>1.3361456992245413</c:v>
                </c:pt>
                <c:pt idx="3">
                  <c:v>1.8656682373918927</c:v>
                </c:pt>
                <c:pt idx="4">
                  <c:v>2.699916587666587</c:v>
                </c:pt>
                <c:pt idx="5">
                  <c:v>3.975151313926824</c:v>
                </c:pt>
                <c:pt idx="6">
                  <c:v>5.899660754795109</c:v>
                </c:pt>
                <c:pt idx="7">
                  <c:v>8.787781452279928</c:v>
                </c:pt>
                <c:pt idx="8">
                  <c:v>13.11123978697047</c:v>
                </c:pt>
                <c:pt idx="9">
                  <c:v>19.576200620199526</c:v>
                </c:pt>
                <c:pt idx="10">
                  <c:v>29.238607554727835</c:v>
                </c:pt>
                <c:pt idx="11">
                  <c:v>35.50998705652836</c:v>
                </c:pt>
                <c:pt idx="12">
                  <c:v>39.414664444228514</c:v>
                </c:pt>
                <c:pt idx="13">
                  <c:v>41.590403691152666</c:v>
                </c:pt>
                <c:pt idx="14">
                  <c:v>42.39257554096508</c:v>
                </c:pt>
                <c:pt idx="15">
                  <c:v>41.9522013958018</c:v>
                </c:pt>
                <c:pt idx="16">
                  <c:v>40.197353478619476</c:v>
                </c:pt>
                <c:pt idx="17">
                  <c:v>36.841406629611676</c:v>
                </c:pt>
                <c:pt idx="18">
                  <c:v>31.336222863440433</c:v>
                </c:pt>
                <c:pt idx="19">
                  <c:v>22.782622164964472</c:v>
                </c:pt>
                <c:pt idx="20">
                  <c:v>9.783516420099378</c:v>
                </c:pt>
                <c:pt idx="21">
                  <c:v>-9.784281642816154</c:v>
                </c:pt>
                <c:pt idx="22">
                  <c:v>-22.783512374058322</c:v>
                </c:pt>
                <c:pt idx="23">
                  <c:v>-31.337383459730013</c:v>
                </c:pt>
                <c:pt idx="24">
                  <c:v>-36.84302717715761</c:v>
                </c:pt>
                <c:pt idx="25">
                  <c:v>-40.19969866685429</c:v>
                </c:pt>
                <c:pt idx="26">
                  <c:v>-41.95565427213717</c:v>
                </c:pt>
                <c:pt idx="27">
                  <c:v>-42.397700075202444</c:v>
                </c:pt>
                <c:pt idx="28">
                  <c:v>-41.59803689055079</c:v>
                </c:pt>
                <c:pt idx="29">
                  <c:v>-39.4260530646891</c:v>
                </c:pt>
                <c:pt idx="30">
                  <c:v>-35.5269912393933</c:v>
                </c:pt>
                <c:pt idx="31">
                  <c:v>-29.264004649865072</c:v>
                </c:pt>
                <c:pt idx="32">
                  <c:v>-19.614138819814805</c:v>
                </c:pt>
                <c:pt idx="33">
                  <c:v>-13.16791566366762</c:v>
                </c:pt>
                <c:pt idx="34">
                  <c:v>-8.87245206591948</c:v>
                </c:pt>
                <c:pt idx="35">
                  <c:v>-6.026155638938189</c:v>
                </c:pt>
                <c:pt idx="36">
                  <c:v>-4.164131299650136</c:v>
                </c:pt>
                <c:pt idx="37">
                  <c:v>-2.982248405971606</c:v>
                </c:pt>
                <c:pt idx="38">
                  <c:v>-2.2874660852684383</c:v>
                </c:pt>
                <c:pt idx="39">
                  <c:v>-1.9663032251591162</c:v>
                </c:pt>
              </c:numCache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0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11</xdr:row>
      <xdr:rowOff>161925</xdr:rowOff>
    </xdr:from>
    <xdr:to>
      <xdr:col>31</xdr:col>
      <xdr:colOff>476250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2782550" y="2047875"/>
        <a:ext cx="7029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52"/>
  <sheetViews>
    <sheetView tabSelected="1" workbookViewId="0" topLeftCell="A9">
      <selection activeCell="M14" sqref="M14"/>
    </sheetView>
  </sheetViews>
  <sheetFormatPr defaultColWidth="9.00390625" defaultRowHeight="13.5"/>
  <cols>
    <col min="12" max="12" width="2.75390625" style="0" customWidth="1"/>
    <col min="15" max="15" width="2.50390625" style="0" customWidth="1"/>
    <col min="18" max="18" width="2.75390625" style="0" customWidth="1"/>
    <col min="20" max="20" width="2.75390625" style="0" customWidth="1"/>
  </cols>
  <sheetData>
    <row r="4" spans="1:2" ht="13.5">
      <c r="A4" s="1" t="s">
        <v>5</v>
      </c>
      <c r="B4">
        <v>150</v>
      </c>
    </row>
    <row r="5" spans="1:2" ht="13.5">
      <c r="A5" s="1" t="s">
        <v>6</v>
      </c>
      <c r="B5">
        <v>0.05</v>
      </c>
    </row>
    <row r="6" spans="1:2" ht="13.5">
      <c r="A6" s="1" t="s">
        <v>7</v>
      </c>
      <c r="B6">
        <v>9800</v>
      </c>
    </row>
    <row r="7" spans="1:2" ht="13.5">
      <c r="A7" s="1" t="s">
        <v>22</v>
      </c>
      <c r="B7">
        <v>0</v>
      </c>
    </row>
    <row r="8" spans="1:2" ht="13.5">
      <c r="A8" s="1" t="s">
        <v>23</v>
      </c>
      <c r="B8">
        <v>0</v>
      </c>
    </row>
    <row r="11" spans="9:21" ht="13.5">
      <c r="I11" s="6" t="s">
        <v>13</v>
      </c>
      <c r="J11" s="6"/>
      <c r="K11" s="6"/>
      <c r="M11" s="6" t="s">
        <v>14</v>
      </c>
      <c r="N11" s="6"/>
      <c r="P11" s="6" t="s">
        <v>15</v>
      </c>
      <c r="Q11" s="6"/>
      <c r="S11" s="7" t="s">
        <v>20</v>
      </c>
      <c r="U11" s="7" t="s">
        <v>24</v>
      </c>
    </row>
    <row r="12" spans="1:21" ht="14.25" thickBot="1">
      <c r="A12" s="1" t="s">
        <v>0</v>
      </c>
      <c r="B12" s="1" t="s">
        <v>8</v>
      </c>
      <c r="C12" s="1" t="s">
        <v>1</v>
      </c>
      <c r="D12" s="1" t="s">
        <v>2</v>
      </c>
      <c r="E12" s="1" t="s">
        <v>3</v>
      </c>
      <c r="F12" s="1" t="s">
        <v>4</v>
      </c>
      <c r="H12" s="1" t="s">
        <v>12</v>
      </c>
      <c r="I12" s="5" t="s">
        <v>11</v>
      </c>
      <c r="J12" s="5" t="s">
        <v>9</v>
      </c>
      <c r="K12" s="5" t="s">
        <v>10</v>
      </c>
      <c r="M12" s="5" t="s">
        <v>16</v>
      </c>
      <c r="N12" s="5" t="s">
        <v>17</v>
      </c>
      <c r="P12" s="5" t="s">
        <v>18</v>
      </c>
      <c r="Q12" s="5" t="s">
        <v>19</v>
      </c>
      <c r="S12" s="5" t="s">
        <v>21</v>
      </c>
      <c r="U12" s="5" t="s">
        <v>25</v>
      </c>
    </row>
    <row r="13" spans="1:21" ht="13.5">
      <c r="A13" s="1">
        <v>1</v>
      </c>
      <c r="B13" s="1">
        <f>A13*dt</f>
        <v>0.05</v>
      </c>
      <c r="C13" s="2">
        <v>0</v>
      </c>
      <c r="D13">
        <f>-z/(g*dt^2)</f>
        <v>-6.1224489795918355</v>
      </c>
      <c r="E13">
        <f>2*z/(g*dt^2)+1</f>
        <v>13.244897959183671</v>
      </c>
      <c r="F13">
        <f>-z/(g*dt^2)</f>
        <v>-6.1224489795918355</v>
      </c>
      <c r="H13">
        <f>C13+D13*B5*B7</f>
        <v>0</v>
      </c>
      <c r="J13">
        <f>D13+E13</f>
        <v>7.1224489795918355</v>
      </c>
      <c r="K13">
        <f>F13</f>
        <v>-6.1224489795918355</v>
      </c>
      <c r="M13">
        <f>J13</f>
        <v>7.1224489795918355</v>
      </c>
      <c r="N13">
        <v>0</v>
      </c>
      <c r="P13">
        <v>1</v>
      </c>
      <c r="Q13">
        <f>K13/M13</f>
        <v>-0.8595988538681948</v>
      </c>
      <c r="S13">
        <f>H13/M13</f>
        <v>0</v>
      </c>
      <c r="U13">
        <f aca="true" t="shared" si="0" ref="U13:U50">S13-Q13*U14</f>
        <v>0.8809687323185084</v>
      </c>
    </row>
    <row r="14" spans="1:21" ht="13.5">
      <c r="A14" s="1">
        <v>2</v>
      </c>
      <c r="B14" s="1">
        <f>A14*dt</f>
        <v>0.1</v>
      </c>
      <c r="C14" s="3">
        <v>0</v>
      </c>
      <c r="D14">
        <f>-z/(g*dt^2)</f>
        <v>-6.1224489795918355</v>
      </c>
      <c r="E14">
        <f>2*z/(g*dt^2)+1</f>
        <v>13.244897959183671</v>
      </c>
      <c r="F14">
        <f>-z/(g*dt^2)</f>
        <v>-6.1224489795918355</v>
      </c>
      <c r="H14">
        <f>C14</f>
        <v>0</v>
      </c>
      <c r="I14">
        <f>D14</f>
        <v>-6.1224489795918355</v>
      </c>
      <c r="J14">
        <f>E14</f>
        <v>13.244897959183671</v>
      </c>
      <c r="K14">
        <f>F14</f>
        <v>-6.1224489795918355</v>
      </c>
      <c r="M14">
        <f>I14</f>
        <v>-6.1224489795918355</v>
      </c>
      <c r="N14">
        <f>J14-M14*Q13</f>
        <v>7.98204783346003</v>
      </c>
      <c r="P14">
        <v>1</v>
      </c>
      <c r="Q14">
        <f>K14/N14</f>
        <v>-0.7670273477849979</v>
      </c>
      <c r="S14">
        <f>(H14-M14*S13)/N14</f>
        <v>0</v>
      </c>
      <c r="U14">
        <f t="shared" si="0"/>
        <v>1.0248602919305314</v>
      </c>
    </row>
    <row r="15" spans="1:21" ht="13.5">
      <c r="A15" s="1">
        <v>3</v>
      </c>
      <c r="B15" s="1">
        <f>A15*dt</f>
        <v>0.15000000000000002</v>
      </c>
      <c r="C15" s="3">
        <v>0</v>
      </c>
      <c r="D15">
        <f>-z/(g*dt^2)</f>
        <v>-6.1224489795918355</v>
      </c>
      <c r="E15">
        <f>2*z/(g*dt^2)+1</f>
        <v>13.244897959183671</v>
      </c>
      <c r="F15">
        <f>-z/(g*dt^2)</f>
        <v>-6.1224489795918355</v>
      </c>
      <c r="H15">
        <f aca="true" t="shared" si="1" ref="H15:H51">C15</f>
        <v>0</v>
      </c>
      <c r="I15">
        <f aca="true" t="shared" si="2" ref="I15:I51">D15</f>
        <v>-6.1224489795918355</v>
      </c>
      <c r="J15">
        <f aca="true" t="shared" si="3" ref="J15:J51">E15</f>
        <v>13.244897959183671</v>
      </c>
      <c r="K15">
        <f aca="true" t="shared" si="4" ref="K15:K51">F15</f>
        <v>-6.1224489795918355</v>
      </c>
      <c r="M15">
        <f aca="true" t="shared" si="5" ref="M15:M52">I15</f>
        <v>-6.1224489795918355</v>
      </c>
      <c r="N15">
        <f>J15-M15*Q14</f>
        <v>8.548812156418379</v>
      </c>
      <c r="P15">
        <v>1</v>
      </c>
      <c r="Q15">
        <f aca="true" t="shared" si="6" ref="Q15:Q51">K15/N15</f>
        <v>-0.7161754016311086</v>
      </c>
      <c r="S15">
        <f aca="true" t="shared" si="7" ref="S15:S52">(H15-M15*S14)/N15</f>
        <v>0</v>
      </c>
      <c r="U15">
        <f t="shared" si="0"/>
        <v>1.3361456992245413</v>
      </c>
    </row>
    <row r="16" spans="1:21" ht="13.5">
      <c r="A16" s="1">
        <v>4</v>
      </c>
      <c r="B16" s="1">
        <f>A16*dt</f>
        <v>0.2</v>
      </c>
      <c r="C16" s="3">
        <v>0</v>
      </c>
      <c r="D16">
        <f>-z/(g*dt^2)</f>
        <v>-6.1224489795918355</v>
      </c>
      <c r="E16">
        <f>2*z/(g*dt^2)+1</f>
        <v>13.244897959183671</v>
      </c>
      <c r="F16">
        <f>-z/(g*dt^2)</f>
        <v>-6.1224489795918355</v>
      </c>
      <c r="H16">
        <f t="shared" si="1"/>
        <v>0</v>
      </c>
      <c r="I16">
        <f t="shared" si="2"/>
        <v>-6.1224489795918355</v>
      </c>
      <c r="J16">
        <f t="shared" si="3"/>
        <v>13.244897959183671</v>
      </c>
      <c r="K16">
        <f t="shared" si="4"/>
        <v>-6.1224489795918355</v>
      </c>
      <c r="M16">
        <f t="shared" si="5"/>
        <v>-6.1224489795918355</v>
      </c>
      <c r="N16">
        <f aca="true" t="shared" si="8" ref="N16:N52">J16-M16*Q15</f>
        <v>8.860150602258518</v>
      </c>
      <c r="P16">
        <v>1</v>
      </c>
      <c r="Q16">
        <f t="shared" si="6"/>
        <v>-0.6910095837458088</v>
      </c>
      <c r="S16">
        <f t="shared" si="7"/>
        <v>0</v>
      </c>
      <c r="U16">
        <f t="shared" si="0"/>
        <v>1.8656682373918927</v>
      </c>
    </row>
    <row r="17" spans="1:21" ht="13.5">
      <c r="A17" s="1">
        <v>5</v>
      </c>
      <c r="B17" s="1">
        <f>A17*dt</f>
        <v>0.25</v>
      </c>
      <c r="C17" s="3">
        <v>0</v>
      </c>
      <c r="D17">
        <f>-z/(g*dt^2)</f>
        <v>-6.1224489795918355</v>
      </c>
      <c r="E17">
        <f>2*z/(g*dt^2)+1</f>
        <v>13.244897959183671</v>
      </c>
      <c r="F17">
        <f>-z/(g*dt^2)</f>
        <v>-6.1224489795918355</v>
      </c>
      <c r="H17">
        <f t="shared" si="1"/>
        <v>0</v>
      </c>
      <c r="I17">
        <f t="shared" si="2"/>
        <v>-6.1224489795918355</v>
      </c>
      <c r="J17">
        <f t="shared" si="3"/>
        <v>13.244897959183671</v>
      </c>
      <c r="K17">
        <f t="shared" si="4"/>
        <v>-6.1224489795918355</v>
      </c>
      <c r="M17">
        <f t="shared" si="5"/>
        <v>-6.1224489795918355</v>
      </c>
      <c r="N17">
        <f t="shared" si="8"/>
        <v>9.014227038290965</v>
      </c>
      <c r="P17">
        <v>1</v>
      </c>
      <c r="Q17">
        <f t="shared" si="6"/>
        <v>-0.6791984441466441</v>
      </c>
      <c r="S17">
        <f t="shared" si="7"/>
        <v>0</v>
      </c>
      <c r="U17">
        <f t="shared" si="0"/>
        <v>2.699916587666587</v>
      </c>
    </row>
    <row r="18" spans="1:21" ht="13.5">
      <c r="A18" s="1">
        <v>6</v>
      </c>
      <c r="B18" s="1">
        <f>A18*dt</f>
        <v>0.30000000000000004</v>
      </c>
      <c r="C18" s="3">
        <v>0</v>
      </c>
      <c r="D18">
        <f>-z/(g*dt^2)</f>
        <v>-6.1224489795918355</v>
      </c>
      <c r="E18">
        <f>2*z/(g*dt^2)+1</f>
        <v>13.244897959183671</v>
      </c>
      <c r="F18">
        <f>-z/(g*dt^2)</f>
        <v>-6.1224489795918355</v>
      </c>
      <c r="H18">
        <f t="shared" si="1"/>
        <v>0</v>
      </c>
      <c r="I18">
        <f t="shared" si="2"/>
        <v>-6.1224489795918355</v>
      </c>
      <c r="J18">
        <f t="shared" si="3"/>
        <v>13.244897959183671</v>
      </c>
      <c r="K18">
        <f t="shared" si="4"/>
        <v>-6.1224489795918355</v>
      </c>
      <c r="M18">
        <f t="shared" si="5"/>
        <v>-6.1224489795918355</v>
      </c>
      <c r="N18">
        <f t="shared" si="8"/>
        <v>9.086540137877687</v>
      </c>
      <c r="P18">
        <v>1</v>
      </c>
      <c r="Q18">
        <f t="shared" si="6"/>
        <v>-0.6737932025491317</v>
      </c>
      <c r="S18">
        <f t="shared" si="7"/>
        <v>0</v>
      </c>
      <c r="U18">
        <f t="shared" si="0"/>
        <v>3.975151313926824</v>
      </c>
    </row>
    <row r="19" spans="1:21" ht="13.5">
      <c r="A19" s="1">
        <v>7</v>
      </c>
      <c r="B19" s="1">
        <f>A19*dt</f>
        <v>0.35000000000000003</v>
      </c>
      <c r="C19" s="3">
        <v>0</v>
      </c>
      <c r="D19">
        <f>-z/(g*dt^2)</f>
        <v>-6.1224489795918355</v>
      </c>
      <c r="E19">
        <f>2*z/(g*dt^2)+1</f>
        <v>13.244897959183671</v>
      </c>
      <c r="F19">
        <f>-z/(g*dt^2)</f>
        <v>-6.1224489795918355</v>
      </c>
      <c r="H19">
        <f t="shared" si="1"/>
        <v>0</v>
      </c>
      <c r="I19">
        <f t="shared" si="2"/>
        <v>-6.1224489795918355</v>
      </c>
      <c r="J19">
        <f t="shared" si="3"/>
        <v>13.244897959183671</v>
      </c>
      <c r="K19">
        <f t="shared" si="4"/>
        <v>-6.1224489795918355</v>
      </c>
      <c r="M19">
        <f t="shared" si="5"/>
        <v>-6.1224489795918355</v>
      </c>
      <c r="N19">
        <f t="shared" si="8"/>
        <v>9.119633453780825</v>
      </c>
      <c r="P19">
        <v>1</v>
      </c>
      <c r="Q19">
        <f t="shared" si="6"/>
        <v>-0.6713481425126342</v>
      </c>
      <c r="S19">
        <f t="shared" si="7"/>
        <v>0</v>
      </c>
      <c r="U19">
        <f t="shared" si="0"/>
        <v>5.899660754795109</v>
      </c>
    </row>
    <row r="20" spans="1:21" ht="13.5">
      <c r="A20" s="1">
        <v>8</v>
      </c>
      <c r="B20" s="1">
        <f>A20*dt</f>
        <v>0.4</v>
      </c>
      <c r="C20" s="3">
        <v>0</v>
      </c>
      <c r="D20">
        <f>-z/(g*dt^2)</f>
        <v>-6.1224489795918355</v>
      </c>
      <c r="E20">
        <f>2*z/(g*dt^2)+1</f>
        <v>13.244897959183671</v>
      </c>
      <c r="F20">
        <f>-z/(g*dt^2)</f>
        <v>-6.1224489795918355</v>
      </c>
      <c r="H20">
        <f t="shared" si="1"/>
        <v>0</v>
      </c>
      <c r="I20">
        <f t="shared" si="2"/>
        <v>-6.1224489795918355</v>
      </c>
      <c r="J20">
        <f t="shared" si="3"/>
        <v>13.244897959183671</v>
      </c>
      <c r="K20">
        <f t="shared" si="4"/>
        <v>-6.1224489795918355</v>
      </c>
      <c r="M20">
        <f t="shared" si="5"/>
        <v>-6.1224489795918355</v>
      </c>
      <c r="N20">
        <f t="shared" si="8"/>
        <v>9.13460320910632</v>
      </c>
      <c r="P20">
        <v>1</v>
      </c>
      <c r="Q20">
        <f t="shared" si="6"/>
        <v>-0.6702479395589228</v>
      </c>
      <c r="S20">
        <f t="shared" si="7"/>
        <v>0</v>
      </c>
      <c r="U20">
        <f t="shared" si="0"/>
        <v>8.787781452279928</v>
      </c>
    </row>
    <row r="21" spans="1:21" ht="13.5">
      <c r="A21" s="1">
        <v>9</v>
      </c>
      <c r="B21" s="1">
        <f>A21*dt</f>
        <v>0.45</v>
      </c>
      <c r="C21" s="3">
        <v>0</v>
      </c>
      <c r="D21">
        <f>-z/(g*dt^2)</f>
        <v>-6.1224489795918355</v>
      </c>
      <c r="E21">
        <f>2*z/(g*dt^2)+1</f>
        <v>13.244897959183671</v>
      </c>
      <c r="F21">
        <f>-z/(g*dt^2)</f>
        <v>-6.1224489795918355</v>
      </c>
      <c r="H21">
        <f t="shared" si="1"/>
        <v>0</v>
      </c>
      <c r="I21">
        <f t="shared" si="2"/>
        <v>-6.1224489795918355</v>
      </c>
      <c r="J21">
        <f t="shared" si="3"/>
        <v>13.244897959183671</v>
      </c>
      <c r="K21">
        <f t="shared" si="4"/>
        <v>-6.1224489795918355</v>
      </c>
      <c r="M21">
        <f t="shared" si="5"/>
        <v>-6.1224489795918355</v>
      </c>
      <c r="N21">
        <f t="shared" si="8"/>
        <v>9.141339145557614</v>
      </c>
      <c r="P21">
        <v>1</v>
      </c>
      <c r="Q21">
        <f t="shared" si="6"/>
        <v>-0.66975405704832</v>
      </c>
      <c r="S21">
        <f t="shared" si="7"/>
        <v>0</v>
      </c>
      <c r="U21">
        <f t="shared" si="0"/>
        <v>13.11123978697047</v>
      </c>
    </row>
    <row r="22" spans="1:21" ht="13.5">
      <c r="A22" s="1">
        <v>10</v>
      </c>
      <c r="B22" s="1">
        <f>A22*dt</f>
        <v>0.5</v>
      </c>
      <c r="C22" s="3">
        <v>0</v>
      </c>
      <c r="D22">
        <f>-z/(g*dt^2)</f>
        <v>-6.1224489795918355</v>
      </c>
      <c r="E22">
        <f>2*z/(g*dt^2)+1</f>
        <v>13.244897959183671</v>
      </c>
      <c r="F22">
        <f>-z/(g*dt^2)</f>
        <v>-6.1224489795918355</v>
      </c>
      <c r="H22">
        <f t="shared" si="1"/>
        <v>0</v>
      </c>
      <c r="I22">
        <f t="shared" si="2"/>
        <v>-6.1224489795918355</v>
      </c>
      <c r="J22">
        <f t="shared" si="3"/>
        <v>13.244897959183671</v>
      </c>
      <c r="K22">
        <f t="shared" si="4"/>
        <v>-6.1224489795918355</v>
      </c>
      <c r="M22">
        <f t="shared" si="5"/>
        <v>-6.1224489795918355</v>
      </c>
      <c r="N22">
        <f t="shared" si="8"/>
        <v>9.144362916030692</v>
      </c>
      <c r="P22">
        <v>1</v>
      </c>
      <c r="Q22">
        <f t="shared" si="6"/>
        <v>-0.6695325891822125</v>
      </c>
      <c r="S22">
        <f t="shared" si="7"/>
        <v>0</v>
      </c>
      <c r="U22">
        <f t="shared" si="0"/>
        <v>19.576200620199526</v>
      </c>
    </row>
    <row r="23" spans="1:21" ht="13.5">
      <c r="A23" s="1">
        <v>11</v>
      </c>
      <c r="B23" s="1">
        <f>A23*dt</f>
        <v>0.55</v>
      </c>
      <c r="C23" s="3">
        <v>50</v>
      </c>
      <c r="D23">
        <f>-z/(g*dt^2)</f>
        <v>-6.1224489795918355</v>
      </c>
      <c r="E23">
        <f>2*z/(g*dt^2)+1</f>
        <v>13.244897959183671</v>
      </c>
      <c r="F23">
        <f>-z/(g*dt^2)</f>
        <v>-6.1224489795918355</v>
      </c>
      <c r="H23">
        <f t="shared" si="1"/>
        <v>50</v>
      </c>
      <c r="I23">
        <f t="shared" si="2"/>
        <v>-6.1224489795918355</v>
      </c>
      <c r="J23">
        <f t="shared" si="3"/>
        <v>13.244897959183671</v>
      </c>
      <c r="K23">
        <f t="shared" si="4"/>
        <v>-6.1224489795918355</v>
      </c>
      <c r="M23">
        <f t="shared" si="5"/>
        <v>-6.1224489795918355</v>
      </c>
      <c r="N23">
        <f t="shared" si="8"/>
        <v>9.145718841741555</v>
      </c>
      <c r="P23">
        <v>1</v>
      </c>
      <c r="Q23">
        <f t="shared" si="6"/>
        <v>-0.6694333256396039</v>
      </c>
      <c r="S23">
        <f t="shared" si="7"/>
        <v>5.467038826056767</v>
      </c>
      <c r="U23">
        <f t="shared" si="0"/>
        <v>29.238607554727835</v>
      </c>
    </row>
    <row r="24" spans="1:21" ht="13.5">
      <c r="A24" s="1">
        <v>12</v>
      </c>
      <c r="B24" s="1">
        <f>A24*dt</f>
        <v>0.6000000000000001</v>
      </c>
      <c r="C24" s="3">
        <v>50</v>
      </c>
      <c r="D24">
        <f>-z/(g*dt^2)</f>
        <v>-6.1224489795918355</v>
      </c>
      <c r="E24">
        <f>2*z/(g*dt^2)+1</f>
        <v>13.244897959183671</v>
      </c>
      <c r="F24">
        <f>-z/(g*dt^2)</f>
        <v>-6.1224489795918355</v>
      </c>
      <c r="H24">
        <f t="shared" si="1"/>
        <v>50</v>
      </c>
      <c r="I24">
        <f t="shared" si="2"/>
        <v>-6.1224489795918355</v>
      </c>
      <c r="J24">
        <f t="shared" si="3"/>
        <v>13.244897959183671</v>
      </c>
      <c r="K24">
        <f t="shared" si="4"/>
        <v>-6.1224489795918355</v>
      </c>
      <c r="M24">
        <f t="shared" si="5"/>
        <v>-6.1224489795918355</v>
      </c>
      <c r="N24">
        <f t="shared" si="8"/>
        <v>9.14632657771671</v>
      </c>
      <c r="P24">
        <v>1</v>
      </c>
      <c r="Q24">
        <f t="shared" si="6"/>
        <v>-0.6693888445343753</v>
      </c>
      <c r="S24">
        <f t="shared" si="7"/>
        <v>9.126250366496105</v>
      </c>
      <c r="U24">
        <f t="shared" si="0"/>
        <v>35.50998705652836</v>
      </c>
    </row>
    <row r="25" spans="1:21" ht="13.5">
      <c r="A25" s="1">
        <v>13</v>
      </c>
      <c r="B25" s="1">
        <f>A25*dt</f>
        <v>0.65</v>
      </c>
      <c r="C25" s="3">
        <v>50</v>
      </c>
      <c r="D25">
        <f>-z/(g*dt^2)</f>
        <v>-6.1224489795918355</v>
      </c>
      <c r="E25">
        <f>2*z/(g*dt^2)+1</f>
        <v>13.244897959183671</v>
      </c>
      <c r="F25">
        <f>-z/(g*dt^2)</f>
        <v>-6.1224489795918355</v>
      </c>
      <c r="H25">
        <f t="shared" si="1"/>
        <v>50</v>
      </c>
      <c r="I25">
        <f t="shared" si="2"/>
        <v>-6.1224489795918355</v>
      </c>
      <c r="J25">
        <f t="shared" si="3"/>
        <v>13.244897959183671</v>
      </c>
      <c r="K25">
        <f t="shared" si="4"/>
        <v>-6.1224489795918355</v>
      </c>
      <c r="M25">
        <f t="shared" si="5"/>
        <v>-6.1224489795918355</v>
      </c>
      <c r="N25">
        <f t="shared" si="8"/>
        <v>9.146598911014028</v>
      </c>
      <c r="P25">
        <v>1</v>
      </c>
      <c r="Q25">
        <f t="shared" si="6"/>
        <v>-0.6693689139707862</v>
      </c>
      <c r="S25">
        <f t="shared" si="7"/>
        <v>11.575341093875075</v>
      </c>
      <c r="U25">
        <f t="shared" si="0"/>
        <v>39.414664444228514</v>
      </c>
    </row>
    <row r="26" spans="1:21" ht="13.5">
      <c r="A26" s="1">
        <v>14</v>
      </c>
      <c r="B26" s="1">
        <f>A26*dt</f>
        <v>0.7000000000000001</v>
      </c>
      <c r="C26" s="3">
        <v>50</v>
      </c>
      <c r="D26">
        <f>-z/(g*dt^2)</f>
        <v>-6.1224489795918355</v>
      </c>
      <c r="E26">
        <f>2*z/(g*dt^2)+1</f>
        <v>13.244897959183671</v>
      </c>
      <c r="F26">
        <f>-z/(g*dt^2)</f>
        <v>-6.1224489795918355</v>
      </c>
      <c r="H26">
        <f t="shared" si="1"/>
        <v>50</v>
      </c>
      <c r="I26">
        <f t="shared" si="2"/>
        <v>-6.1224489795918355</v>
      </c>
      <c r="J26">
        <f t="shared" si="3"/>
        <v>13.244897959183671</v>
      </c>
      <c r="K26">
        <f t="shared" si="4"/>
        <v>-6.1224489795918355</v>
      </c>
      <c r="M26">
        <f t="shared" si="5"/>
        <v>-6.1224489795918355</v>
      </c>
      <c r="N26">
        <f t="shared" si="8"/>
        <v>9.146720934872736</v>
      </c>
      <c r="P26">
        <v>1</v>
      </c>
      <c r="Q26">
        <f t="shared" si="6"/>
        <v>-0.6693599841063721</v>
      </c>
      <c r="S26">
        <f t="shared" si="7"/>
        <v>13.214510000824097</v>
      </c>
      <c r="U26">
        <f t="shared" si="0"/>
        <v>41.590403691152666</v>
      </c>
    </row>
    <row r="27" spans="1:21" ht="13.5">
      <c r="A27" s="1">
        <v>15</v>
      </c>
      <c r="B27" s="1">
        <f>A27*dt</f>
        <v>0.75</v>
      </c>
      <c r="C27" s="3">
        <v>50</v>
      </c>
      <c r="D27">
        <f>-z/(g*dt^2)</f>
        <v>-6.1224489795918355</v>
      </c>
      <c r="E27">
        <f>2*z/(g*dt^2)+1</f>
        <v>13.244897959183671</v>
      </c>
      <c r="F27">
        <f>-z/(g*dt^2)</f>
        <v>-6.1224489795918355</v>
      </c>
      <c r="H27">
        <f t="shared" si="1"/>
        <v>50</v>
      </c>
      <c r="I27">
        <f t="shared" si="2"/>
        <v>-6.1224489795918355</v>
      </c>
      <c r="J27">
        <f t="shared" si="3"/>
        <v>13.244897959183671</v>
      </c>
      <c r="K27">
        <f t="shared" si="4"/>
        <v>-6.1224489795918355</v>
      </c>
      <c r="M27">
        <f t="shared" si="5"/>
        <v>-6.1224489795918355</v>
      </c>
      <c r="N27">
        <f t="shared" si="8"/>
        <v>9.146775607512005</v>
      </c>
      <c r="P27">
        <v>1</v>
      </c>
      <c r="Q27">
        <f t="shared" si="6"/>
        <v>-0.6693559831689355</v>
      </c>
      <c r="S27">
        <f t="shared" si="7"/>
        <v>14.311618529576982</v>
      </c>
      <c r="U27">
        <f t="shared" si="0"/>
        <v>42.39257554096508</v>
      </c>
    </row>
    <row r="28" spans="1:21" ht="13.5">
      <c r="A28" s="1">
        <v>16</v>
      </c>
      <c r="B28" s="1">
        <f>A28*dt</f>
        <v>0.8</v>
      </c>
      <c r="C28" s="3">
        <v>50</v>
      </c>
      <c r="D28">
        <f>-z/(g*dt^2)</f>
        <v>-6.1224489795918355</v>
      </c>
      <c r="E28">
        <f>2*z/(g*dt^2)+1</f>
        <v>13.244897959183671</v>
      </c>
      <c r="F28">
        <f>-z/(g*dt^2)</f>
        <v>-6.1224489795918355</v>
      </c>
      <c r="H28">
        <f t="shared" si="1"/>
        <v>50</v>
      </c>
      <c r="I28">
        <f t="shared" si="2"/>
        <v>-6.1224489795918355</v>
      </c>
      <c r="J28">
        <f t="shared" si="3"/>
        <v>13.244897959183671</v>
      </c>
      <c r="K28">
        <f t="shared" si="4"/>
        <v>-6.1224489795918355</v>
      </c>
      <c r="M28">
        <f t="shared" si="5"/>
        <v>-6.1224489795918355</v>
      </c>
      <c r="N28">
        <f t="shared" si="8"/>
        <v>9.146800103047333</v>
      </c>
      <c r="P28">
        <v>1</v>
      </c>
      <c r="Q28">
        <f t="shared" si="6"/>
        <v>-0.6693541906040005</v>
      </c>
      <c r="S28">
        <f t="shared" si="7"/>
        <v>15.045934393697555</v>
      </c>
      <c r="U28">
        <f t="shared" si="0"/>
        <v>41.9522013958018</v>
      </c>
    </row>
    <row r="29" spans="1:21" ht="13.5">
      <c r="A29" s="1">
        <v>17</v>
      </c>
      <c r="B29" s="1">
        <f>A29*dt</f>
        <v>0.8500000000000001</v>
      </c>
      <c r="C29" s="3">
        <v>50</v>
      </c>
      <c r="D29">
        <f>-z/(g*dt^2)</f>
        <v>-6.1224489795918355</v>
      </c>
      <c r="E29">
        <f>2*z/(g*dt^2)+1</f>
        <v>13.244897959183671</v>
      </c>
      <c r="F29">
        <f>-z/(g*dt^2)</f>
        <v>-6.1224489795918355</v>
      </c>
      <c r="H29">
        <f t="shared" si="1"/>
        <v>50</v>
      </c>
      <c r="I29">
        <f t="shared" si="2"/>
        <v>-6.1224489795918355</v>
      </c>
      <c r="J29">
        <f t="shared" si="3"/>
        <v>13.244897959183671</v>
      </c>
      <c r="K29">
        <f t="shared" si="4"/>
        <v>-6.1224489795918355</v>
      </c>
      <c r="M29">
        <f t="shared" si="5"/>
        <v>-6.1224489795918355</v>
      </c>
      <c r="N29">
        <f t="shared" si="8"/>
        <v>9.14681107793469</v>
      </c>
      <c r="P29">
        <v>1</v>
      </c>
      <c r="Q29">
        <f t="shared" si="6"/>
        <v>-0.6693533874730753</v>
      </c>
      <c r="S29">
        <f t="shared" si="7"/>
        <v>15.53743315181589</v>
      </c>
      <c r="U29">
        <f t="shared" si="0"/>
        <v>40.197353478619476</v>
      </c>
    </row>
    <row r="30" spans="1:21" ht="13.5">
      <c r="A30" s="1">
        <v>18</v>
      </c>
      <c r="B30" s="1">
        <f>A30*dt</f>
        <v>0.9</v>
      </c>
      <c r="C30" s="3">
        <v>50</v>
      </c>
      <c r="D30">
        <f>-z/(g*dt^2)</f>
        <v>-6.1224489795918355</v>
      </c>
      <c r="E30">
        <f>2*z/(g*dt^2)+1</f>
        <v>13.244897959183671</v>
      </c>
      <c r="F30">
        <f>-z/(g*dt^2)</f>
        <v>-6.1224489795918355</v>
      </c>
      <c r="H30">
        <f t="shared" si="1"/>
        <v>50</v>
      </c>
      <c r="I30">
        <f t="shared" si="2"/>
        <v>-6.1224489795918355</v>
      </c>
      <c r="J30">
        <f t="shared" si="3"/>
        <v>13.244897959183671</v>
      </c>
      <c r="K30">
        <f t="shared" si="4"/>
        <v>-6.1224489795918355</v>
      </c>
      <c r="M30">
        <f t="shared" si="5"/>
        <v>-6.1224489795918355</v>
      </c>
      <c r="N30">
        <f t="shared" si="8"/>
        <v>9.146815995062802</v>
      </c>
      <c r="P30">
        <v>1</v>
      </c>
      <c r="Q30">
        <f t="shared" si="6"/>
        <v>-0.6693530276433421</v>
      </c>
      <c r="S30">
        <f t="shared" si="7"/>
        <v>15.866410981061298</v>
      </c>
      <c r="U30">
        <f t="shared" si="0"/>
        <v>36.841406629611676</v>
      </c>
    </row>
    <row r="31" spans="1:21" ht="13.5">
      <c r="A31" s="1">
        <v>19</v>
      </c>
      <c r="B31" s="1">
        <f>A31*dt</f>
        <v>0.9500000000000001</v>
      </c>
      <c r="C31" s="3">
        <v>50</v>
      </c>
      <c r="D31">
        <f>-z/(g*dt^2)</f>
        <v>-6.1224489795918355</v>
      </c>
      <c r="E31">
        <f>2*z/(g*dt^2)+1</f>
        <v>13.244897959183671</v>
      </c>
      <c r="F31">
        <f>-z/(g*dt^2)</f>
        <v>-6.1224489795918355</v>
      </c>
      <c r="H31">
        <f t="shared" si="1"/>
        <v>50</v>
      </c>
      <c r="I31">
        <f t="shared" si="2"/>
        <v>-6.1224489795918355</v>
      </c>
      <c r="J31">
        <f t="shared" si="3"/>
        <v>13.244897959183671</v>
      </c>
      <c r="K31">
        <f t="shared" si="4"/>
        <v>-6.1224489795918355</v>
      </c>
      <c r="M31">
        <f t="shared" si="5"/>
        <v>-6.1224489795918355</v>
      </c>
      <c r="N31">
        <f t="shared" si="8"/>
        <v>9.146818198101986</v>
      </c>
      <c r="P31">
        <v>1</v>
      </c>
      <c r="Q31">
        <f t="shared" si="6"/>
        <v>-0.6693528664276148</v>
      </c>
      <c r="S31">
        <f t="shared" si="7"/>
        <v>16.086609412584153</v>
      </c>
      <c r="U31">
        <f t="shared" si="0"/>
        <v>31.336222863440433</v>
      </c>
    </row>
    <row r="32" spans="1:21" ht="13.5">
      <c r="A32" s="1">
        <v>20</v>
      </c>
      <c r="B32" s="1">
        <f>A32*dt</f>
        <v>1</v>
      </c>
      <c r="C32" s="3">
        <v>50</v>
      </c>
      <c r="D32">
        <f>-z/(g*dt^2)</f>
        <v>-6.1224489795918355</v>
      </c>
      <c r="E32">
        <f>2*z/(g*dt^2)+1</f>
        <v>13.244897959183671</v>
      </c>
      <c r="F32">
        <f>-z/(g*dt^2)</f>
        <v>-6.1224489795918355</v>
      </c>
      <c r="H32">
        <f t="shared" si="1"/>
        <v>50</v>
      </c>
      <c r="I32">
        <f t="shared" si="2"/>
        <v>-6.1224489795918355</v>
      </c>
      <c r="J32">
        <f t="shared" si="3"/>
        <v>13.244897959183671</v>
      </c>
      <c r="K32">
        <f t="shared" si="4"/>
        <v>-6.1224489795918355</v>
      </c>
      <c r="M32">
        <f t="shared" si="5"/>
        <v>-6.1224489795918355</v>
      </c>
      <c r="N32">
        <f t="shared" si="8"/>
        <v>9.146819185137051</v>
      </c>
      <c r="P32">
        <v>1</v>
      </c>
      <c r="Q32">
        <f t="shared" si="6"/>
        <v>-0.6693527941976148</v>
      </c>
      <c r="S32">
        <f t="shared" si="7"/>
        <v>16.23399811209271</v>
      </c>
      <c r="U32">
        <f t="shared" si="0"/>
        <v>22.782622164964472</v>
      </c>
    </row>
    <row r="33" spans="1:21" ht="13.5">
      <c r="A33" s="1">
        <v>21</v>
      </c>
      <c r="B33" s="1">
        <f>A33*dt</f>
        <v>1.05</v>
      </c>
      <c r="C33" s="3">
        <v>50</v>
      </c>
      <c r="D33">
        <f>-z/(g*dt^2)</f>
        <v>-6.1224489795918355</v>
      </c>
      <c r="E33">
        <f>2*z/(g*dt^2)+1</f>
        <v>13.244897959183671</v>
      </c>
      <c r="F33">
        <f>-z/(g*dt^2)</f>
        <v>-6.1224489795918355</v>
      </c>
      <c r="H33">
        <f t="shared" si="1"/>
        <v>50</v>
      </c>
      <c r="I33">
        <f t="shared" si="2"/>
        <v>-6.1224489795918355</v>
      </c>
      <c r="J33">
        <f t="shared" si="3"/>
        <v>13.244897959183671</v>
      </c>
      <c r="K33">
        <f t="shared" si="4"/>
        <v>-6.1224489795918355</v>
      </c>
      <c r="M33">
        <f t="shared" si="5"/>
        <v>-6.1224489795918355</v>
      </c>
      <c r="N33">
        <f t="shared" si="8"/>
        <v>9.146819627361541</v>
      </c>
      <c r="P33">
        <v>1</v>
      </c>
      <c r="Q33">
        <f t="shared" si="6"/>
        <v>-0.669352761836181</v>
      </c>
      <c r="S33">
        <f t="shared" si="7"/>
        <v>16.332652360301417</v>
      </c>
      <c r="U33">
        <f t="shared" si="0"/>
        <v>9.783516420099378</v>
      </c>
    </row>
    <row r="34" spans="1:21" ht="13.5">
      <c r="A34" s="1">
        <v>22</v>
      </c>
      <c r="B34" s="1">
        <f>A34*dt</f>
        <v>1.1</v>
      </c>
      <c r="C34" s="3">
        <v>-50</v>
      </c>
      <c r="D34">
        <f>-z/(g*dt^2)</f>
        <v>-6.1224489795918355</v>
      </c>
      <c r="E34">
        <f>2*z/(g*dt^2)+1</f>
        <v>13.244897959183671</v>
      </c>
      <c r="F34">
        <f>-z/(g*dt^2)</f>
        <v>-6.1224489795918355</v>
      </c>
      <c r="H34">
        <f t="shared" si="1"/>
        <v>-50</v>
      </c>
      <c r="I34">
        <f t="shared" si="2"/>
        <v>-6.1224489795918355</v>
      </c>
      <c r="J34">
        <f t="shared" si="3"/>
        <v>13.244897959183671</v>
      </c>
      <c r="K34">
        <f t="shared" si="4"/>
        <v>-6.1224489795918355</v>
      </c>
      <c r="M34">
        <f t="shared" si="5"/>
        <v>-6.1224489795918355</v>
      </c>
      <c r="N34">
        <f t="shared" si="8"/>
        <v>9.146819825492768</v>
      </c>
      <c r="P34">
        <v>1</v>
      </c>
      <c r="Q34">
        <f t="shared" si="6"/>
        <v>-0.6693527473371872</v>
      </c>
      <c r="S34">
        <f t="shared" si="7"/>
        <v>5.465924958750585</v>
      </c>
      <c r="U34">
        <f t="shared" si="0"/>
        <v>-9.784281642816154</v>
      </c>
    </row>
    <row r="35" spans="1:21" ht="13.5">
      <c r="A35" s="1">
        <v>23</v>
      </c>
      <c r="B35" s="1">
        <f>A35*dt</f>
        <v>1.1500000000000001</v>
      </c>
      <c r="C35" s="3">
        <v>-50</v>
      </c>
      <c r="D35">
        <f>-z/(g*dt^2)</f>
        <v>-6.1224489795918355</v>
      </c>
      <c r="E35">
        <f>2*z/(g*dt^2)+1</f>
        <v>13.244897959183671</v>
      </c>
      <c r="F35">
        <f>-z/(g*dt^2)</f>
        <v>-6.1224489795918355</v>
      </c>
      <c r="H35">
        <f t="shared" si="1"/>
        <v>-50</v>
      </c>
      <c r="I35">
        <f t="shared" si="2"/>
        <v>-6.1224489795918355</v>
      </c>
      <c r="J35">
        <f t="shared" si="3"/>
        <v>13.244897959183671</v>
      </c>
      <c r="K35">
        <f t="shared" si="4"/>
        <v>-6.1224489795918355</v>
      </c>
      <c r="M35">
        <f t="shared" si="5"/>
        <v>-6.1224489795918355</v>
      </c>
      <c r="N35">
        <f t="shared" si="8"/>
        <v>9.146819914262117</v>
      </c>
      <c r="P35">
        <v>1</v>
      </c>
      <c r="Q35">
        <f t="shared" si="6"/>
        <v>-0.6693527408411581</v>
      </c>
      <c r="S35">
        <f t="shared" si="7"/>
        <v>-1.807748864497661</v>
      </c>
      <c r="U35">
        <f t="shared" si="0"/>
        <v>-22.783512374058322</v>
      </c>
    </row>
    <row r="36" spans="1:21" ht="13.5">
      <c r="A36" s="1">
        <v>24</v>
      </c>
      <c r="B36" s="1">
        <f>A36*dt</f>
        <v>1.2000000000000002</v>
      </c>
      <c r="C36" s="3">
        <v>-50</v>
      </c>
      <c r="D36">
        <f>-z/(g*dt^2)</f>
        <v>-6.1224489795918355</v>
      </c>
      <c r="E36">
        <f>2*z/(g*dt^2)+1</f>
        <v>13.244897959183671</v>
      </c>
      <c r="F36">
        <f>-z/(g*dt^2)</f>
        <v>-6.1224489795918355</v>
      </c>
      <c r="H36">
        <f t="shared" si="1"/>
        <v>-50</v>
      </c>
      <c r="I36">
        <f t="shared" si="2"/>
        <v>-6.1224489795918355</v>
      </c>
      <c r="J36">
        <f t="shared" si="3"/>
        <v>13.244897959183671</v>
      </c>
      <c r="K36">
        <f t="shared" si="4"/>
        <v>-6.1224489795918355</v>
      </c>
      <c r="M36">
        <f t="shared" si="5"/>
        <v>-6.1224489795918355</v>
      </c>
      <c r="N36">
        <f t="shared" si="8"/>
        <v>9.146819954033724</v>
      </c>
      <c r="P36">
        <v>1</v>
      </c>
      <c r="Q36">
        <f t="shared" si="6"/>
        <v>-0.6693527379307221</v>
      </c>
      <c r="S36">
        <f t="shared" si="7"/>
        <v>-6.676402345043563</v>
      </c>
      <c r="U36">
        <f t="shared" si="0"/>
        <v>-31.337383459730013</v>
      </c>
    </row>
    <row r="37" spans="1:21" ht="13.5">
      <c r="A37" s="1">
        <v>25</v>
      </c>
      <c r="B37" s="1">
        <f>A37*dt</f>
        <v>1.25</v>
      </c>
      <c r="C37" s="3">
        <v>-50</v>
      </c>
      <c r="D37">
        <f>-z/(g*dt^2)</f>
        <v>-6.1224489795918355</v>
      </c>
      <c r="E37">
        <f>2*z/(g*dt^2)+1</f>
        <v>13.244897959183671</v>
      </c>
      <c r="F37">
        <f>-z/(g*dt^2)</f>
        <v>-6.1224489795918355</v>
      </c>
      <c r="H37">
        <f t="shared" si="1"/>
        <v>-50</v>
      </c>
      <c r="I37">
        <f t="shared" si="2"/>
        <v>-6.1224489795918355</v>
      </c>
      <c r="J37">
        <f t="shared" si="3"/>
        <v>13.244897959183671</v>
      </c>
      <c r="K37">
        <f t="shared" si="4"/>
        <v>-6.1224489795918355</v>
      </c>
      <c r="M37">
        <f t="shared" si="5"/>
        <v>-6.1224489795918355</v>
      </c>
      <c r="N37">
        <f t="shared" si="8"/>
        <v>9.14681997185272</v>
      </c>
      <c r="P37">
        <v>1</v>
      </c>
      <c r="Q37">
        <f t="shared" si="6"/>
        <v>-0.6693527366267505</v>
      </c>
      <c r="S37">
        <f t="shared" si="7"/>
        <v>-9.93524886292796</v>
      </c>
      <c r="U37">
        <f t="shared" si="0"/>
        <v>-36.84302717715761</v>
      </c>
    </row>
    <row r="38" spans="1:21" ht="13.5">
      <c r="A38" s="1">
        <v>26</v>
      </c>
      <c r="B38" s="1">
        <f>A38*dt</f>
        <v>1.3</v>
      </c>
      <c r="C38" s="3">
        <v>-50</v>
      </c>
      <c r="D38">
        <f>-z/(g*dt^2)</f>
        <v>-6.1224489795918355</v>
      </c>
      <c r="E38">
        <f>2*z/(g*dt^2)+1</f>
        <v>13.244897959183671</v>
      </c>
      <c r="F38">
        <f>-z/(g*dt^2)</f>
        <v>-6.1224489795918355</v>
      </c>
      <c r="H38">
        <f t="shared" si="1"/>
        <v>-50</v>
      </c>
      <c r="I38">
        <f t="shared" si="2"/>
        <v>-6.1224489795918355</v>
      </c>
      <c r="J38">
        <f t="shared" si="3"/>
        <v>13.244897959183671</v>
      </c>
      <c r="K38">
        <f t="shared" si="4"/>
        <v>-6.1224489795918355</v>
      </c>
      <c r="M38">
        <f t="shared" si="5"/>
        <v>-6.1224489795918355</v>
      </c>
      <c r="N38">
        <f t="shared" si="8"/>
        <v>9.14681997983622</v>
      </c>
      <c r="P38">
        <v>1</v>
      </c>
      <c r="Q38">
        <f t="shared" si="6"/>
        <v>-0.6693527360425281</v>
      </c>
      <c r="S38">
        <f t="shared" si="7"/>
        <v>-12.116566687344893</v>
      </c>
      <c r="U38">
        <f t="shared" si="0"/>
        <v>-40.19969866685429</v>
      </c>
    </row>
    <row r="39" spans="1:21" ht="13.5">
      <c r="A39" s="1">
        <v>27</v>
      </c>
      <c r="B39" s="1">
        <f>A39*dt</f>
        <v>1.35</v>
      </c>
      <c r="C39" s="3">
        <v>-50</v>
      </c>
      <c r="D39">
        <f>-z/(g*dt^2)</f>
        <v>-6.1224489795918355</v>
      </c>
      <c r="E39">
        <f>2*z/(g*dt^2)+1</f>
        <v>13.244897959183671</v>
      </c>
      <c r="F39">
        <f>-z/(g*dt^2)</f>
        <v>-6.1224489795918355</v>
      </c>
      <c r="H39">
        <f t="shared" si="1"/>
        <v>-50</v>
      </c>
      <c r="I39">
        <f t="shared" si="2"/>
        <v>-6.1224489795918355</v>
      </c>
      <c r="J39">
        <f t="shared" si="3"/>
        <v>13.244897959183671</v>
      </c>
      <c r="K39">
        <f t="shared" si="4"/>
        <v>-6.1224489795918355</v>
      </c>
      <c r="M39">
        <f t="shared" si="5"/>
        <v>-6.1224489795918355</v>
      </c>
      <c r="N39">
        <f t="shared" si="8"/>
        <v>9.146819983413092</v>
      </c>
      <c r="P39">
        <v>1</v>
      </c>
      <c r="Q39">
        <f t="shared" si="6"/>
        <v>-0.6693527357807771</v>
      </c>
      <c r="S39">
        <f t="shared" si="7"/>
        <v>-13.576637735987546</v>
      </c>
      <c r="U39">
        <f t="shared" si="0"/>
        <v>-41.95565427213717</v>
      </c>
    </row>
    <row r="40" spans="1:21" ht="13.5">
      <c r="A40" s="1">
        <v>28</v>
      </c>
      <c r="B40" s="1">
        <f>A40*dt</f>
        <v>1.4000000000000001</v>
      </c>
      <c r="C40" s="3">
        <v>-50</v>
      </c>
      <c r="D40">
        <f>-z/(g*dt^2)</f>
        <v>-6.1224489795918355</v>
      </c>
      <c r="E40">
        <f>2*z/(g*dt^2)+1</f>
        <v>13.244897959183671</v>
      </c>
      <c r="F40">
        <f>-z/(g*dt^2)</f>
        <v>-6.1224489795918355</v>
      </c>
      <c r="H40">
        <f t="shared" si="1"/>
        <v>-50</v>
      </c>
      <c r="I40">
        <f t="shared" si="2"/>
        <v>-6.1224489795918355</v>
      </c>
      <c r="J40">
        <f t="shared" si="3"/>
        <v>13.244897959183671</v>
      </c>
      <c r="K40">
        <f t="shared" si="4"/>
        <v>-6.1224489795918355</v>
      </c>
      <c r="M40">
        <f t="shared" si="5"/>
        <v>-6.1224489795918355</v>
      </c>
      <c r="N40">
        <f t="shared" si="8"/>
        <v>9.146819985015648</v>
      </c>
      <c r="P40">
        <v>1</v>
      </c>
      <c r="Q40">
        <f t="shared" si="6"/>
        <v>-0.6693527356635041</v>
      </c>
      <c r="S40">
        <f t="shared" si="7"/>
        <v>-14.55394028428091</v>
      </c>
      <c r="U40">
        <f t="shared" si="0"/>
        <v>-42.397700075202444</v>
      </c>
    </row>
    <row r="41" spans="1:21" ht="13.5">
      <c r="A41" s="1">
        <v>29</v>
      </c>
      <c r="B41" s="1">
        <f>A41*dt</f>
        <v>1.4500000000000002</v>
      </c>
      <c r="C41" s="3">
        <v>-50</v>
      </c>
      <c r="D41">
        <f>-z/(g*dt^2)</f>
        <v>-6.1224489795918355</v>
      </c>
      <c r="E41">
        <f>2*z/(g*dt^2)+1</f>
        <v>13.244897959183671</v>
      </c>
      <c r="F41">
        <f>-z/(g*dt^2)</f>
        <v>-6.1224489795918355</v>
      </c>
      <c r="H41">
        <f t="shared" si="1"/>
        <v>-50</v>
      </c>
      <c r="I41">
        <f t="shared" si="2"/>
        <v>-6.1224489795918355</v>
      </c>
      <c r="J41">
        <f t="shared" si="3"/>
        <v>13.244897959183671</v>
      </c>
      <c r="K41">
        <f t="shared" si="4"/>
        <v>-6.1224489795918355</v>
      </c>
      <c r="M41">
        <f t="shared" si="5"/>
        <v>-6.1224489795918355</v>
      </c>
      <c r="N41">
        <f t="shared" si="8"/>
        <v>9.146819985733647</v>
      </c>
      <c r="P41">
        <v>1</v>
      </c>
      <c r="Q41">
        <f t="shared" si="6"/>
        <v>-0.6693527356109619</v>
      </c>
      <c r="S41">
        <f t="shared" si="7"/>
        <v>-15.208100417358196</v>
      </c>
      <c r="U41">
        <f t="shared" si="0"/>
        <v>-41.59803689055079</v>
      </c>
    </row>
    <row r="42" spans="1:21" ht="13.5">
      <c r="A42" s="1">
        <v>30</v>
      </c>
      <c r="B42" s="1">
        <f>A42*dt</f>
        <v>1.5</v>
      </c>
      <c r="C42" s="3">
        <v>-50</v>
      </c>
      <c r="D42">
        <f>-z/(g*dt^2)</f>
        <v>-6.1224489795918355</v>
      </c>
      <c r="E42">
        <f>2*z/(g*dt^2)+1</f>
        <v>13.244897959183671</v>
      </c>
      <c r="F42">
        <f>-z/(g*dt^2)</f>
        <v>-6.1224489795918355</v>
      </c>
      <c r="H42">
        <f t="shared" si="1"/>
        <v>-50</v>
      </c>
      <c r="I42">
        <f t="shared" si="2"/>
        <v>-6.1224489795918355</v>
      </c>
      <c r="J42">
        <f t="shared" si="3"/>
        <v>13.244897959183671</v>
      </c>
      <c r="K42">
        <f t="shared" si="4"/>
        <v>-6.1224489795918355</v>
      </c>
      <c r="M42">
        <f t="shared" si="5"/>
        <v>-6.1224489795918355</v>
      </c>
      <c r="N42">
        <f t="shared" si="8"/>
        <v>9.146819986055334</v>
      </c>
      <c r="P42">
        <v>1</v>
      </c>
      <c r="Q42">
        <f t="shared" si="6"/>
        <v>-0.6693527355874211</v>
      </c>
      <c r="S42">
        <f t="shared" si="7"/>
        <v>-15.645964291410849</v>
      </c>
      <c r="U42">
        <f t="shared" si="0"/>
        <v>-39.4260530646891</v>
      </c>
    </row>
    <row r="43" spans="1:21" ht="13.5">
      <c r="A43" s="1">
        <v>31</v>
      </c>
      <c r="B43" s="1">
        <f>A43*dt</f>
        <v>1.55</v>
      </c>
      <c r="C43" s="3">
        <v>-50</v>
      </c>
      <c r="D43">
        <f>-z/(g*dt^2)</f>
        <v>-6.1224489795918355</v>
      </c>
      <c r="E43">
        <f>2*z/(g*dt^2)+1</f>
        <v>13.244897959183671</v>
      </c>
      <c r="F43">
        <f>-z/(g*dt^2)</f>
        <v>-6.1224489795918355</v>
      </c>
      <c r="H43">
        <f t="shared" si="1"/>
        <v>-50</v>
      </c>
      <c r="I43">
        <f t="shared" si="2"/>
        <v>-6.1224489795918355</v>
      </c>
      <c r="J43">
        <f t="shared" si="3"/>
        <v>13.244897959183671</v>
      </c>
      <c r="K43">
        <f t="shared" si="4"/>
        <v>-6.1224489795918355</v>
      </c>
      <c r="M43">
        <f t="shared" si="5"/>
        <v>-6.1224489795918355</v>
      </c>
      <c r="N43">
        <f t="shared" si="8"/>
        <v>9.14681998619946</v>
      </c>
      <c r="P43">
        <v>1</v>
      </c>
      <c r="Q43">
        <f t="shared" si="6"/>
        <v>-0.6693527355768741</v>
      </c>
      <c r="S43">
        <f t="shared" si="7"/>
        <v>-15.93904967307175</v>
      </c>
      <c r="U43">
        <f t="shared" si="0"/>
        <v>-35.5269912393933</v>
      </c>
    </row>
    <row r="44" spans="1:21" ht="13.5">
      <c r="A44" s="1">
        <v>32</v>
      </c>
      <c r="B44" s="1">
        <f>A44*dt</f>
        <v>1.6</v>
      </c>
      <c r="C44" s="3">
        <v>-50</v>
      </c>
      <c r="D44">
        <f>-z/(g*dt^2)</f>
        <v>-6.1224489795918355</v>
      </c>
      <c r="E44">
        <f>2*z/(g*dt^2)+1</f>
        <v>13.244897959183671</v>
      </c>
      <c r="F44">
        <f>-z/(g*dt^2)</f>
        <v>-6.1224489795918355</v>
      </c>
      <c r="H44">
        <f t="shared" si="1"/>
        <v>-50</v>
      </c>
      <c r="I44">
        <f t="shared" si="2"/>
        <v>-6.1224489795918355</v>
      </c>
      <c r="J44">
        <f t="shared" si="3"/>
        <v>13.244897959183671</v>
      </c>
      <c r="K44">
        <f t="shared" si="4"/>
        <v>-6.1224489795918355</v>
      </c>
      <c r="M44">
        <f t="shared" si="5"/>
        <v>-6.1224489795918355</v>
      </c>
      <c r="N44">
        <f t="shared" si="8"/>
        <v>9.146819986264035</v>
      </c>
      <c r="P44">
        <v>1</v>
      </c>
      <c r="Q44">
        <f t="shared" si="6"/>
        <v>-0.6693527355721487</v>
      </c>
      <c r="S44">
        <f t="shared" si="7"/>
        <v>-16.135227174930154</v>
      </c>
      <c r="U44">
        <f t="shared" si="0"/>
        <v>-29.264004649865072</v>
      </c>
    </row>
    <row r="45" spans="1:21" ht="13.5">
      <c r="A45" s="1">
        <v>33</v>
      </c>
      <c r="B45" s="1">
        <f>A45*dt</f>
        <v>1.6500000000000001</v>
      </c>
      <c r="C45" s="3">
        <v>0</v>
      </c>
      <c r="D45">
        <f>-z/(g*dt^2)</f>
        <v>-6.1224489795918355</v>
      </c>
      <c r="E45">
        <f>2*z/(g*dt^2)+1</f>
        <v>13.244897959183671</v>
      </c>
      <c r="F45">
        <f>-z/(g*dt^2)</f>
        <v>-6.1224489795918355</v>
      </c>
      <c r="H45">
        <f t="shared" si="1"/>
        <v>0</v>
      </c>
      <c r="I45">
        <f t="shared" si="2"/>
        <v>-6.1224489795918355</v>
      </c>
      <c r="J45">
        <f t="shared" si="3"/>
        <v>13.244897959183671</v>
      </c>
      <c r="K45">
        <f t="shared" si="4"/>
        <v>-6.1224489795918355</v>
      </c>
      <c r="M45">
        <f t="shared" si="5"/>
        <v>-6.1224489795918355</v>
      </c>
      <c r="N45">
        <f t="shared" si="8"/>
        <v>9.146819986292964</v>
      </c>
      <c r="P45">
        <v>1</v>
      </c>
      <c r="Q45">
        <f t="shared" si="6"/>
        <v>-0.6693527355700317</v>
      </c>
      <c r="S45">
        <f t="shared" si="7"/>
        <v>-10.800158448583412</v>
      </c>
      <c r="U45">
        <f t="shared" si="0"/>
        <v>-19.614138819814805</v>
      </c>
    </row>
    <row r="46" spans="1:21" ht="13.5">
      <c r="A46" s="1">
        <v>34</v>
      </c>
      <c r="B46" s="1">
        <f>A46*dt</f>
        <v>1.7000000000000002</v>
      </c>
      <c r="C46" s="3">
        <v>0</v>
      </c>
      <c r="D46">
        <f>-z/(g*dt^2)</f>
        <v>-6.1224489795918355</v>
      </c>
      <c r="E46">
        <f>2*z/(g*dt^2)+1</f>
        <v>13.244897959183671</v>
      </c>
      <c r="F46">
        <f>-z/(g*dt^2)</f>
        <v>-6.1224489795918355</v>
      </c>
      <c r="H46">
        <f t="shared" si="1"/>
        <v>0</v>
      </c>
      <c r="I46">
        <f t="shared" si="2"/>
        <v>-6.1224489795918355</v>
      </c>
      <c r="J46">
        <f t="shared" si="3"/>
        <v>13.244897959183671</v>
      </c>
      <c r="K46">
        <f t="shared" si="4"/>
        <v>-6.1224489795918355</v>
      </c>
      <c r="M46">
        <f t="shared" si="5"/>
        <v>-6.1224489795918355</v>
      </c>
      <c r="N46">
        <f t="shared" si="8"/>
        <v>9.146819986305927</v>
      </c>
      <c r="P46">
        <v>1</v>
      </c>
      <c r="Q46">
        <f t="shared" si="6"/>
        <v>-0.6693527355690831</v>
      </c>
      <c r="S46">
        <f t="shared" si="7"/>
        <v>-7.229115602138852</v>
      </c>
      <c r="U46">
        <f t="shared" si="0"/>
        <v>-13.16791566366762</v>
      </c>
    </row>
    <row r="47" spans="1:21" ht="13.5">
      <c r="A47" s="1">
        <v>35</v>
      </c>
      <c r="B47" s="1">
        <f>A47*dt</f>
        <v>1.75</v>
      </c>
      <c r="C47" s="3">
        <v>0</v>
      </c>
      <c r="D47">
        <f>-z/(g*dt^2)</f>
        <v>-6.1224489795918355</v>
      </c>
      <c r="E47">
        <f>2*z/(g*dt^2)+1</f>
        <v>13.244897959183671</v>
      </c>
      <c r="F47">
        <f>-z/(g*dt^2)</f>
        <v>-6.1224489795918355</v>
      </c>
      <c r="H47">
        <f t="shared" si="1"/>
        <v>0</v>
      </c>
      <c r="I47">
        <f t="shared" si="2"/>
        <v>-6.1224489795918355</v>
      </c>
      <c r="J47">
        <f t="shared" si="3"/>
        <v>13.244897959183671</v>
      </c>
      <c r="K47">
        <f t="shared" si="4"/>
        <v>-6.1224489795918355</v>
      </c>
      <c r="M47">
        <f t="shared" si="5"/>
        <v>-6.1224489795918355</v>
      </c>
      <c r="N47">
        <f t="shared" si="8"/>
        <v>9.146819986311733</v>
      </c>
      <c r="P47">
        <v>1</v>
      </c>
      <c r="Q47">
        <f t="shared" si="6"/>
        <v>-0.6693527355686582</v>
      </c>
      <c r="S47">
        <f t="shared" si="7"/>
        <v>-4.838828304033709</v>
      </c>
      <c r="U47">
        <f t="shared" si="0"/>
        <v>-8.87245206591948</v>
      </c>
    </row>
    <row r="48" spans="1:21" ht="13.5">
      <c r="A48" s="1">
        <v>36</v>
      </c>
      <c r="B48" s="1">
        <f>A48*dt</f>
        <v>1.8</v>
      </c>
      <c r="C48" s="3">
        <v>0</v>
      </c>
      <c r="D48">
        <f>-z/(g*dt^2)</f>
        <v>-6.1224489795918355</v>
      </c>
      <c r="E48">
        <f>2*z/(g*dt^2)+1</f>
        <v>13.244897959183671</v>
      </c>
      <c r="F48">
        <f>-z/(g*dt^2)</f>
        <v>-6.1224489795918355</v>
      </c>
      <c r="H48">
        <f t="shared" si="1"/>
        <v>0</v>
      </c>
      <c r="I48">
        <f t="shared" si="2"/>
        <v>-6.1224489795918355</v>
      </c>
      <c r="J48">
        <f t="shared" si="3"/>
        <v>13.244897959183671</v>
      </c>
      <c r="K48">
        <f t="shared" si="4"/>
        <v>-6.1224489795918355</v>
      </c>
      <c r="M48">
        <f t="shared" si="5"/>
        <v>-6.1224489795918355</v>
      </c>
      <c r="N48">
        <f t="shared" si="8"/>
        <v>9.146819986314338</v>
      </c>
      <c r="P48">
        <v>1</v>
      </c>
      <c r="Q48">
        <f t="shared" si="6"/>
        <v>-0.6693527355684676</v>
      </c>
      <c r="S48">
        <f t="shared" si="7"/>
        <v>-3.238882962251092</v>
      </c>
      <c r="U48">
        <f t="shared" si="0"/>
        <v>-6.026155638938189</v>
      </c>
    </row>
    <row r="49" spans="1:21" ht="13.5">
      <c r="A49" s="1">
        <v>37</v>
      </c>
      <c r="B49" s="1">
        <f>A49*dt</f>
        <v>1.85</v>
      </c>
      <c r="C49" s="3">
        <v>0</v>
      </c>
      <c r="D49">
        <f>-z/(g*dt^2)</f>
        <v>-6.1224489795918355</v>
      </c>
      <c r="E49">
        <f>2*z/(g*dt^2)+1</f>
        <v>13.244897959183671</v>
      </c>
      <c r="F49">
        <f>-z/(g*dt^2)</f>
        <v>-6.1224489795918355</v>
      </c>
      <c r="H49">
        <f t="shared" si="1"/>
        <v>0</v>
      </c>
      <c r="I49">
        <f t="shared" si="2"/>
        <v>-6.1224489795918355</v>
      </c>
      <c r="J49">
        <f t="shared" si="3"/>
        <v>13.244897959183671</v>
      </c>
      <c r="K49">
        <f t="shared" si="4"/>
        <v>-6.1224489795918355</v>
      </c>
      <c r="M49">
        <f t="shared" si="5"/>
        <v>-6.1224489795918355</v>
      </c>
      <c r="N49">
        <f t="shared" si="8"/>
        <v>9.146819986315503</v>
      </c>
      <c r="P49">
        <v>1</v>
      </c>
      <c r="Q49">
        <f t="shared" si="6"/>
        <v>-0.6693527355683824</v>
      </c>
      <c r="S49">
        <f t="shared" si="7"/>
        <v>-2.167955170968594</v>
      </c>
      <c r="U49">
        <f t="shared" si="0"/>
        <v>-4.164131299650136</v>
      </c>
    </row>
    <row r="50" spans="1:21" ht="13.5">
      <c r="A50" s="1">
        <v>38</v>
      </c>
      <c r="B50" s="1">
        <f>A50*dt</f>
        <v>1.9000000000000001</v>
      </c>
      <c r="C50" s="3">
        <v>0</v>
      </c>
      <c r="D50">
        <f>-z/(g*dt^2)</f>
        <v>-6.1224489795918355</v>
      </c>
      <c r="E50">
        <f>2*z/(g*dt^2)+1</f>
        <v>13.244897959183671</v>
      </c>
      <c r="F50">
        <f>-z/(g*dt^2)</f>
        <v>-6.1224489795918355</v>
      </c>
      <c r="H50">
        <f t="shared" si="1"/>
        <v>0</v>
      </c>
      <c r="I50">
        <f t="shared" si="2"/>
        <v>-6.1224489795918355</v>
      </c>
      <c r="J50">
        <f t="shared" si="3"/>
        <v>13.244897959183671</v>
      </c>
      <c r="K50">
        <f t="shared" si="4"/>
        <v>-6.1224489795918355</v>
      </c>
      <c r="M50">
        <f t="shared" si="5"/>
        <v>-6.1224489795918355</v>
      </c>
      <c r="N50">
        <f t="shared" si="8"/>
        <v>9.146819986316025</v>
      </c>
      <c r="P50">
        <v>1</v>
      </c>
      <c r="Q50">
        <f t="shared" si="6"/>
        <v>-0.6693527355683442</v>
      </c>
      <c r="S50">
        <f t="shared" si="7"/>
        <v>-1.4511267242773656</v>
      </c>
      <c r="U50">
        <f t="shared" si="0"/>
        <v>-2.982248405971606</v>
      </c>
    </row>
    <row r="51" spans="1:21" ht="13.5">
      <c r="A51" s="1">
        <v>39</v>
      </c>
      <c r="B51" s="1">
        <f>A51*dt</f>
        <v>1.9500000000000002</v>
      </c>
      <c r="C51" s="3">
        <v>0</v>
      </c>
      <c r="D51">
        <f>-z/(g*dt^2)</f>
        <v>-6.1224489795918355</v>
      </c>
      <c r="E51">
        <f>2*z/(g*dt^2)+1</f>
        <v>13.244897959183671</v>
      </c>
      <c r="F51">
        <f>-z/(g*dt^2)</f>
        <v>-6.1224489795918355</v>
      </c>
      <c r="H51">
        <f t="shared" si="1"/>
        <v>0</v>
      </c>
      <c r="I51">
        <f t="shared" si="2"/>
        <v>-6.1224489795918355</v>
      </c>
      <c r="J51">
        <f t="shared" si="3"/>
        <v>13.244897959183671</v>
      </c>
      <c r="K51">
        <f t="shared" si="4"/>
        <v>-6.1224489795918355</v>
      </c>
      <c r="M51">
        <f t="shared" si="5"/>
        <v>-6.1224489795918355</v>
      </c>
      <c r="N51">
        <f t="shared" si="8"/>
        <v>9.14681998631626</v>
      </c>
      <c r="P51">
        <v>1</v>
      </c>
      <c r="Q51">
        <f t="shared" si="6"/>
        <v>-0.669352735568327</v>
      </c>
      <c r="S51">
        <f t="shared" si="7"/>
        <v>-0.97131564255136</v>
      </c>
      <c r="U51">
        <f>S51-Q51*U52</f>
        <v>-2.2874660852684383</v>
      </c>
    </row>
    <row r="52" spans="1:21" ht="14.25" thickBot="1">
      <c r="A52" s="1">
        <v>40</v>
      </c>
      <c r="B52" s="1">
        <f>A52*dt</f>
        <v>2</v>
      </c>
      <c r="C52" s="4">
        <v>0</v>
      </c>
      <c r="D52">
        <f>-z/(g*dt^2)</f>
        <v>-6.1224489795918355</v>
      </c>
      <c r="E52">
        <f>2*z/(g*dt^2)+1</f>
        <v>13.244897959183671</v>
      </c>
      <c r="F52">
        <f>-z/(g*dt^2)</f>
        <v>-6.1224489795918355</v>
      </c>
      <c r="H52">
        <f>C52-F52*ve*dt</f>
        <v>0</v>
      </c>
      <c r="I52">
        <f>D52</f>
        <v>-6.1224489795918355</v>
      </c>
      <c r="J52">
        <f>E52+F52</f>
        <v>7.1224489795918355</v>
      </c>
      <c r="K52">
        <v>0</v>
      </c>
      <c r="M52">
        <f t="shared" si="5"/>
        <v>-6.1224489795918355</v>
      </c>
      <c r="N52">
        <f t="shared" si="8"/>
        <v>3.024371006724528</v>
      </c>
      <c r="P52">
        <v>1</v>
      </c>
      <c r="Q52">
        <v>0</v>
      </c>
      <c r="S52">
        <f t="shared" si="7"/>
        <v>-1.9663032251591162</v>
      </c>
      <c r="U52">
        <f>S52</f>
        <v>-1.9663032251591162</v>
      </c>
    </row>
  </sheetData>
  <mergeCells count="3">
    <mergeCell ref="I11:K11"/>
    <mergeCell ref="M11:N11"/>
    <mergeCell ref="P11:Q11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嶋田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嶋田健司</dc:creator>
  <cp:keywords/>
  <dc:description/>
  <cp:lastModifiedBy>嶋田健司</cp:lastModifiedBy>
  <dcterms:created xsi:type="dcterms:W3CDTF">2009-01-25T07:25:17Z</dcterms:created>
  <dcterms:modified xsi:type="dcterms:W3CDTF">2009-01-25T08:20:19Z</dcterms:modified>
  <cp:category/>
  <cp:version/>
  <cp:contentType/>
  <cp:contentStatus/>
</cp:coreProperties>
</file>